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emória de Cálculo EDITAL" sheetId="8" r:id="rId1"/>
  </sheets>
  <calcPr calcId="152511"/>
</workbook>
</file>

<file path=xl/calcChain.xml><?xml version="1.0" encoding="utf-8"?>
<calcChain xmlns="http://schemas.openxmlformats.org/spreadsheetml/2006/main">
  <c r="E33" i="8" l="1"/>
  <c r="C33" i="8"/>
  <c r="E36" i="8"/>
  <c r="D36" i="8"/>
  <c r="C36" i="8"/>
  <c r="D33" i="8"/>
  <c r="C40" i="8" l="1"/>
  <c r="C38" i="8" l="1"/>
  <c r="D25" i="8"/>
  <c r="E25" i="8"/>
  <c r="C25" i="8"/>
  <c r="E34" i="8"/>
  <c r="E35" i="8"/>
  <c r="C22" i="8"/>
  <c r="D35" i="8" s="1"/>
  <c r="C11" i="8"/>
  <c r="E31" i="8" s="1"/>
  <c r="C13" i="8"/>
  <c r="E32" i="8" s="1"/>
  <c r="C32" i="8" l="1"/>
  <c r="E30" i="8"/>
  <c r="D32" i="8"/>
  <c r="D34" i="8"/>
  <c r="D31" i="8"/>
  <c r="D30" i="8" s="1"/>
  <c r="C31" i="8"/>
  <c r="C34" i="8"/>
  <c r="C35" i="8"/>
  <c r="C30" i="8" l="1"/>
</calcChain>
</file>

<file path=xl/sharedStrings.xml><?xml version="1.0" encoding="utf-8"?>
<sst xmlns="http://schemas.openxmlformats.org/spreadsheetml/2006/main" count="41" uniqueCount="41">
  <si>
    <t>Nº de atendimentos por extensionista</t>
  </si>
  <si>
    <t>Núcleo T1</t>
  </si>
  <si>
    <t>Núcleo T2</t>
  </si>
  <si>
    <t>Núcleo T3</t>
  </si>
  <si>
    <t>Nº de extensionistas</t>
  </si>
  <si>
    <t>Nº de atendimentos</t>
  </si>
  <si>
    <t>Valor Limite Total para o Edital</t>
  </si>
  <si>
    <t>Valor Total da Concedente</t>
  </si>
  <si>
    <t>Gasto com deslocamento para atender empresas - Extensionistas</t>
  </si>
  <si>
    <t>Gasto com deslocamento para atender empresas - Coordenador</t>
  </si>
  <si>
    <t>Despesas com divulgação</t>
  </si>
  <si>
    <t>2 Banners e cartazes</t>
  </si>
  <si>
    <t>Despesas com hospedagem para capacitação</t>
  </si>
  <si>
    <t>Valor hora do coordenador e do extensionista</t>
  </si>
  <si>
    <t>Valor de reembolso por do Km rodado</t>
  </si>
  <si>
    <t>Nº de horas de um extensionista (30 horas semanais; 4,5 semanas/mês; 11 meses de remuneração)</t>
  </si>
  <si>
    <t>Média Km por deslocamento (ída e volta)</t>
  </si>
  <si>
    <t>Custo médio de um delocamento (valor km rodado x km média)</t>
  </si>
  <si>
    <t>Nº de visitas do extensionista por atendimento</t>
  </si>
  <si>
    <t>Valor de uma hospedagem em POA</t>
  </si>
  <si>
    <t>Nº de dias em capacitação</t>
  </si>
  <si>
    <t>Nº de horas semanais do coordenador de um NEPI com 4 ou 5 extensionista</t>
  </si>
  <si>
    <t>Nº de horas semanais do coordenador de um NEPI com 6 extensionista</t>
  </si>
  <si>
    <t>Hora técnica coordenador</t>
  </si>
  <si>
    <t>Hora técnica extensionistas</t>
  </si>
  <si>
    <t>Nº de meses remunerados</t>
  </si>
  <si>
    <t>Nº de semanas/mês</t>
  </si>
  <si>
    <t>Nº estimado de empresas atendimento em duas áreas (considerando as demais só uma)</t>
  </si>
  <si>
    <t>% de empresas com atendimento em 2 áreas simultaneamente</t>
  </si>
  <si>
    <t>PARÂMETROS</t>
  </si>
  <si>
    <t>PROJETO EXTENSÃO PRODUTIVA E INOVAÇÃO</t>
  </si>
  <si>
    <t>VALOR MÁXIMO DO EDITAL</t>
  </si>
  <si>
    <t>LIMITES ESTIMADOS POR TAMANHO DE NEPI</t>
  </si>
  <si>
    <t>MEMÓRIA DE CÁLCULO EDITAL 01-2016 AGDI</t>
  </si>
  <si>
    <t>1º mês: formação equipe; 1 mês de férias no período</t>
  </si>
  <si>
    <t>4 Coffee breaks (um no início e um no fim de cada ciclo)</t>
  </si>
  <si>
    <t>1000 Folders tam 21x15 (frente e verso)</t>
  </si>
  <si>
    <t>Com ajuste de 10%</t>
  </si>
  <si>
    <t xml:space="preserve">Contrapartida da Insituiição </t>
  </si>
  <si>
    <t>Período total: 24 meses</t>
  </si>
  <si>
    <t>Ajustado (ref. 03/2016)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</si>
</sst>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vertical="center"/>
    </xf>
    <xf numFmtId="0" fontId="2" fillId="0" borderId="0" xfId="0" applyFont="1" applyAlignment="1">
      <alignment wrapText="1"/>
    </xf>
    <xf numFmtId="0" fontId="5" fillId="2" borderId="6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44" fontId="5" fillId="2" borderId="5" xfId="1" applyFont="1" applyFill="1" applyBorder="1" applyAlignment="1">
      <alignment horizontal="center" vertical="center"/>
    </xf>
    <xf numFmtId="44" fontId="5" fillId="2" borderId="5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/>
    <xf numFmtId="44" fontId="2" fillId="3" borderId="0" xfId="0" applyNumberFormat="1" applyFont="1" applyFill="1" applyAlignment="1">
      <alignment wrapText="1"/>
    </xf>
    <xf numFmtId="164" fontId="2" fillId="3" borderId="0" xfId="0" applyNumberFormat="1" applyFont="1" applyFill="1"/>
    <xf numFmtId="164" fontId="0" fillId="3" borderId="0" xfId="0" applyNumberFormat="1" applyFill="1"/>
    <xf numFmtId="44" fontId="0" fillId="0" borderId="0" xfId="0" applyNumberFormat="1"/>
    <xf numFmtId="164" fontId="0" fillId="0" borderId="0" xfId="0" applyNumberFormat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44" fontId="5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</cellXfs>
  <cellStyles count="3">
    <cellStyle name="Moeda" xfId="1" builtinId="4"/>
    <cellStyle name="Normal" xfId="0" builtinId="0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tabSelected="1" zoomScaleNormal="100" workbookViewId="0">
      <selection activeCell="C14" sqref="C14"/>
    </sheetView>
  </sheetViews>
  <sheetFormatPr defaultRowHeight="15" x14ac:dyDescent="0.25"/>
  <cols>
    <col min="1" max="1" width="5.140625" style="31" customWidth="1"/>
    <col min="2" max="2" width="63.42578125" style="3" customWidth="1"/>
    <col min="3" max="3" width="20.140625" customWidth="1"/>
    <col min="4" max="4" width="18.7109375" customWidth="1"/>
    <col min="5" max="5" width="17.7109375" customWidth="1"/>
    <col min="6" max="6" width="6" style="31" customWidth="1"/>
    <col min="8" max="9" width="15" bestFit="1" customWidth="1"/>
    <col min="10" max="10" width="17.7109375" customWidth="1"/>
  </cols>
  <sheetData>
    <row r="1" spans="2:10" x14ac:dyDescent="0.25">
      <c r="B1" s="7" t="s">
        <v>33</v>
      </c>
    </row>
    <row r="2" spans="2:10" x14ac:dyDescent="0.25">
      <c r="B2" s="3" t="s">
        <v>30</v>
      </c>
    </row>
    <row r="3" spans="2:10" x14ac:dyDescent="0.25">
      <c r="B3" s="3" t="s">
        <v>39</v>
      </c>
    </row>
    <row r="4" spans="2:10" x14ac:dyDescent="0.25">
      <c r="B4" s="21" t="s">
        <v>29</v>
      </c>
      <c r="C4" s="22"/>
      <c r="D4" s="22"/>
      <c r="E4" s="22"/>
    </row>
    <row r="5" spans="2:10" ht="30" customHeight="1" x14ac:dyDescent="0.25">
      <c r="B5" s="34" t="s">
        <v>25</v>
      </c>
      <c r="C5" s="1">
        <v>22</v>
      </c>
      <c r="D5" s="33" t="s">
        <v>34</v>
      </c>
      <c r="E5" s="33"/>
    </row>
    <row r="6" spans="2:10" x14ac:dyDescent="0.25">
      <c r="B6" s="3" t="s">
        <v>26</v>
      </c>
      <c r="C6">
        <v>4.5</v>
      </c>
    </row>
    <row r="7" spans="2:10" x14ac:dyDescent="0.25">
      <c r="B7" s="3" t="s">
        <v>13</v>
      </c>
      <c r="C7" s="4">
        <v>38</v>
      </c>
    </row>
    <row r="8" spans="2:10" x14ac:dyDescent="0.25">
      <c r="B8" s="3" t="s">
        <v>14</v>
      </c>
      <c r="C8" s="4">
        <v>0.95</v>
      </c>
      <c r="D8" t="s">
        <v>40</v>
      </c>
    </row>
    <row r="9" spans="2:10" ht="30" x14ac:dyDescent="0.25">
      <c r="B9" s="3" t="s">
        <v>21</v>
      </c>
      <c r="C9" s="1">
        <v>20</v>
      </c>
      <c r="H9" s="32"/>
      <c r="I9" s="32"/>
      <c r="J9" s="32"/>
    </row>
    <row r="10" spans="2:10" ht="30" x14ac:dyDescent="0.25">
      <c r="B10" s="3" t="s">
        <v>22</v>
      </c>
      <c r="C10" s="1">
        <v>30</v>
      </c>
      <c r="H10" s="26"/>
      <c r="I10" s="26"/>
      <c r="J10" s="26"/>
    </row>
    <row r="11" spans="2:10" ht="30" x14ac:dyDescent="0.25">
      <c r="B11" s="3" t="s">
        <v>15</v>
      </c>
      <c r="C11" s="1">
        <f>30*4.5*C5</f>
        <v>2970</v>
      </c>
      <c r="H11" s="26"/>
      <c r="I11" s="26"/>
      <c r="J11" s="26"/>
    </row>
    <row r="12" spans="2:10" x14ac:dyDescent="0.25">
      <c r="B12" s="3" t="s">
        <v>16</v>
      </c>
      <c r="C12" s="1">
        <v>160</v>
      </c>
    </row>
    <row r="13" spans="2:10" ht="30" x14ac:dyDescent="0.25">
      <c r="B13" s="3" t="s">
        <v>17</v>
      </c>
      <c r="C13" s="4">
        <f>C12*C8</f>
        <v>152</v>
      </c>
    </row>
    <row r="14" spans="2:10" x14ac:dyDescent="0.25">
      <c r="B14" s="3" t="s">
        <v>18</v>
      </c>
      <c r="C14" s="1">
        <v>22</v>
      </c>
    </row>
    <row r="15" spans="2:10" ht="30" x14ac:dyDescent="0.25">
      <c r="B15" s="3" t="s">
        <v>28</v>
      </c>
      <c r="C15" s="6">
        <v>0.25</v>
      </c>
    </row>
    <row r="16" spans="2:10" x14ac:dyDescent="0.25">
      <c r="B16" s="3" t="s">
        <v>0</v>
      </c>
      <c r="C16" s="1">
        <v>20</v>
      </c>
    </row>
    <row r="17" spans="2:5" ht="30" x14ac:dyDescent="0.25">
      <c r="B17" s="3" t="s">
        <v>27</v>
      </c>
      <c r="C17" s="1">
        <v>5</v>
      </c>
      <c r="D17" s="5"/>
    </row>
    <row r="18" spans="2:5" x14ac:dyDescent="0.25">
      <c r="B18" s="3" t="s">
        <v>19</v>
      </c>
      <c r="C18" s="2">
        <v>175</v>
      </c>
    </row>
    <row r="19" spans="2:5" x14ac:dyDescent="0.25">
      <c r="B19" s="3" t="s">
        <v>20</v>
      </c>
      <c r="C19" s="1">
        <v>8</v>
      </c>
    </row>
    <row r="20" spans="2:5" x14ac:dyDescent="0.25">
      <c r="B20" s="3" t="s">
        <v>36</v>
      </c>
      <c r="C20" s="27">
        <v>2000</v>
      </c>
    </row>
    <row r="21" spans="2:5" x14ac:dyDescent="0.25">
      <c r="B21" s="3" t="s">
        <v>11</v>
      </c>
      <c r="C21" s="27">
        <v>1000</v>
      </c>
    </row>
    <row r="22" spans="2:5" x14ac:dyDescent="0.25">
      <c r="B22" s="3" t="s">
        <v>35</v>
      </c>
      <c r="C22" s="27">
        <f>6000*2</f>
        <v>12000</v>
      </c>
    </row>
    <row r="23" spans="2:5" x14ac:dyDescent="0.25">
      <c r="C23" s="4"/>
    </row>
    <row r="24" spans="2:5" x14ac:dyDescent="0.25">
      <c r="B24" s="21" t="s">
        <v>32</v>
      </c>
      <c r="C24" s="22"/>
      <c r="D24" s="22"/>
      <c r="E24" s="22"/>
    </row>
    <row r="25" spans="2:5" x14ac:dyDescent="0.25">
      <c r="B25" s="3" t="s">
        <v>37</v>
      </c>
      <c r="C25" s="26">
        <f>C29*1.1</f>
        <v>836000.00000000012</v>
      </c>
      <c r="D25" s="26">
        <f t="shared" ref="D25:E25" si="0">D29*1.1</f>
        <v>1023000.0000000001</v>
      </c>
      <c r="E25" s="26">
        <f t="shared" si="0"/>
        <v>1237500</v>
      </c>
    </row>
    <row r="26" spans="2:5" ht="16.5" x14ac:dyDescent="0.25">
      <c r="B26" s="8"/>
      <c r="C26" s="9" t="s">
        <v>1</v>
      </c>
      <c r="D26" s="9" t="s">
        <v>2</v>
      </c>
      <c r="E26" s="9" t="s">
        <v>3</v>
      </c>
    </row>
    <row r="27" spans="2:5" ht="16.5" x14ac:dyDescent="0.25">
      <c r="B27" s="10" t="s">
        <v>4</v>
      </c>
      <c r="C27" s="11">
        <v>4</v>
      </c>
      <c r="D27" s="12">
        <v>5</v>
      </c>
      <c r="E27" s="11">
        <v>6</v>
      </c>
    </row>
    <row r="28" spans="2:5" ht="16.5" x14ac:dyDescent="0.25">
      <c r="B28" s="13" t="s">
        <v>5</v>
      </c>
      <c r="C28" s="14">
        <v>160</v>
      </c>
      <c r="D28" s="14">
        <v>200</v>
      </c>
      <c r="E28" s="14">
        <v>240</v>
      </c>
    </row>
    <row r="29" spans="2:5" ht="16.5" x14ac:dyDescent="0.25">
      <c r="B29" s="13" t="s">
        <v>6</v>
      </c>
      <c r="C29" s="15">
        <v>760000</v>
      </c>
      <c r="D29" s="15">
        <v>930000</v>
      </c>
      <c r="E29" s="15">
        <v>1125000</v>
      </c>
    </row>
    <row r="30" spans="2:5" ht="16.5" x14ac:dyDescent="0.25">
      <c r="B30" s="16" t="s">
        <v>7</v>
      </c>
      <c r="C30" s="15">
        <f>SUM(C31:C36)</f>
        <v>755400</v>
      </c>
      <c r="D30" s="15">
        <f t="shared" ref="D30:E30" si="1">SUM(D31:D36)</f>
        <v>921340</v>
      </c>
      <c r="E30" s="15">
        <f t="shared" si="1"/>
        <v>1124900</v>
      </c>
    </row>
    <row r="31" spans="2:5" ht="16.5" x14ac:dyDescent="0.25">
      <c r="B31" s="13" t="s">
        <v>24</v>
      </c>
      <c r="C31" s="17">
        <f>$C$11*$C$7*C27</f>
        <v>451440</v>
      </c>
      <c r="D31" s="17">
        <f>$C$11*$C$7*D27</f>
        <v>564300</v>
      </c>
      <c r="E31" s="17">
        <f>$C$11*$C$7*E27</f>
        <v>677160</v>
      </c>
    </row>
    <row r="32" spans="2:5" ht="16.5" x14ac:dyDescent="0.25">
      <c r="B32" s="13" t="s">
        <v>8</v>
      </c>
      <c r="C32" s="17">
        <f>$C$13*($C$16-$C$17)*$C$14*C27</f>
        <v>200640</v>
      </c>
      <c r="D32" s="17">
        <f>$C$13*($C$16-$C$17)*$C$14*D27</f>
        <v>250800</v>
      </c>
      <c r="E32" s="17">
        <f>$C$13*($C$16-$C$17)*$C$14*E27</f>
        <v>300960</v>
      </c>
    </row>
    <row r="33" spans="1:6" ht="16.5" x14ac:dyDescent="0.25">
      <c r="B33" s="13" t="s">
        <v>23</v>
      </c>
      <c r="C33" s="18">
        <f>$C$9*4.5*$C$7*$C$5</f>
        <v>75240</v>
      </c>
      <c r="D33" s="18">
        <f>$C$9*4.5*$C$7*$C$5</f>
        <v>75240</v>
      </c>
      <c r="E33" s="18">
        <f>$C$10*4.5*$C$7*$C$5</f>
        <v>112860</v>
      </c>
    </row>
    <row r="34" spans="1:6" ht="16.5" x14ac:dyDescent="0.25">
      <c r="B34" s="19" t="s">
        <v>9</v>
      </c>
      <c r="C34" s="20">
        <f>(C28*$C$15)*$C$13</f>
        <v>6080</v>
      </c>
      <c r="D34" s="20">
        <f>(D28*$C$15)*$C$13</f>
        <v>7600</v>
      </c>
      <c r="E34" s="20">
        <f>(E28*$C$15)*$C$13</f>
        <v>9120</v>
      </c>
    </row>
    <row r="35" spans="1:6" ht="16.5" x14ac:dyDescent="0.25">
      <c r="B35" s="19" t="s">
        <v>10</v>
      </c>
      <c r="C35" s="20">
        <f>SUM($C$20:$C$22)</f>
        <v>15000</v>
      </c>
      <c r="D35" s="20">
        <f>SUM($C$20:$C$22)</f>
        <v>15000</v>
      </c>
      <c r="E35" s="20">
        <f>SUM($C$20:$C$22)</f>
        <v>15000</v>
      </c>
    </row>
    <row r="36" spans="1:6" ht="16.5" x14ac:dyDescent="0.25">
      <c r="B36" s="19" t="s">
        <v>12</v>
      </c>
      <c r="C36" s="20">
        <f>$C$18*$C$19*(C27+1)</f>
        <v>7000</v>
      </c>
      <c r="D36" s="20">
        <f>$C$18*$C$19*(D27+1)</f>
        <v>8400</v>
      </c>
      <c r="E36" s="20">
        <f>$C$18*$C$19*(E27+1)</f>
        <v>9800</v>
      </c>
    </row>
    <row r="37" spans="1:6" s="30" customFormat="1" ht="16.5" x14ac:dyDescent="0.25">
      <c r="A37" s="31"/>
      <c r="B37" s="28"/>
      <c r="C37" s="29"/>
      <c r="D37" s="29"/>
      <c r="E37" s="29"/>
      <c r="F37" s="31"/>
    </row>
    <row r="38" spans="1:6" s="30" customFormat="1" ht="16.5" x14ac:dyDescent="0.25">
      <c r="A38" s="31"/>
      <c r="B38" s="28" t="s">
        <v>38</v>
      </c>
      <c r="C38" s="29">
        <f>C29*20%</f>
        <v>152000</v>
      </c>
      <c r="D38" s="29"/>
      <c r="E38" s="29"/>
      <c r="F38" s="31"/>
    </row>
    <row r="40" spans="1:6" x14ac:dyDescent="0.25">
      <c r="B40" s="23" t="s">
        <v>31</v>
      </c>
      <c r="C40" s="24">
        <f>D29*7</f>
        <v>6510000</v>
      </c>
      <c r="D40" s="25"/>
      <c r="E40" s="25"/>
    </row>
    <row r="41" spans="1:6" x14ac:dyDescent="0.25">
      <c r="C41" s="26"/>
    </row>
    <row r="43" spans="1:6" x14ac:dyDescent="0.25">
      <c r="C43" s="26"/>
    </row>
    <row r="44" spans="1:6" x14ac:dyDescent="0.25">
      <c r="C44" s="26"/>
    </row>
    <row r="45" spans="1:6" x14ac:dyDescent="0.25">
      <c r="C45" s="26"/>
    </row>
  </sheetData>
  <mergeCells count="2">
    <mergeCell ref="H9:J9"/>
    <mergeCell ref="D5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Memória de Cálculo EDITAL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2016-04-08T16:44:37Z</dcterms:modified>
</cp:coreProperties>
</file>